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ltm\Desktop\"/>
    </mc:Choice>
  </mc:AlternateContent>
  <xr:revisionPtr revIDLastSave="0" documentId="13_ncr:1_{B49185E5-08D1-489F-A3C6-CE4625B4BAC1}" xr6:coauthVersionLast="47" xr6:coauthVersionMax="47" xr10:uidLastSave="{00000000-0000-0000-0000-000000000000}"/>
  <bookViews>
    <workbookView showSheetTabs="0" xWindow="-120" yWindow="-120" windowWidth="57840" windowHeight="15840" xr2:uid="{00000000-000D-0000-FFFF-FFFF00000000}"/>
  </bookViews>
  <sheets>
    <sheet name="Elbil vs fossilbil" sheetId="1" r:id="rId1"/>
  </sheets>
  <definedNames>
    <definedName name="_xlnm.Print_Area" localSheetId="0">'Elbil vs fossilbil'!$A$1:$F$29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9hPb5xmG2qSWxLY7/QhEYq+DabA9RTk+4gXt1+4OMG4="/>
    </ext>
  </extLst>
</workbook>
</file>

<file path=xl/calcChain.xml><?xml version="1.0" encoding="utf-8"?>
<calcChain xmlns="http://schemas.openxmlformats.org/spreadsheetml/2006/main">
  <c r="B24" i="1" l="1"/>
  <c r="F24" i="1"/>
  <c r="F15" i="1"/>
  <c r="F13" i="1"/>
  <c r="D15" i="1"/>
  <c r="D13" i="1"/>
  <c r="B13" i="1"/>
  <c r="B21" i="1"/>
  <c r="F11" i="1"/>
  <c r="F6" i="1"/>
  <c r="D6" i="1"/>
  <c r="D11" i="1" s="1"/>
  <c r="D24" i="1" s="1"/>
  <c r="B11" i="1"/>
  <c r="F21" i="1" l="1"/>
  <c r="D21" i="1"/>
  <c r="F25" i="1" l="1"/>
  <c r="F23" i="1"/>
  <c r="B25" i="1"/>
  <c r="B28" i="1" s="1"/>
  <c r="B23" i="1"/>
  <c r="C28" i="1" l="1"/>
  <c r="D25" i="1"/>
  <c r="C27" i="1" s="1"/>
  <c r="D23" i="1"/>
  <c r="B27" i="1" l="1"/>
  <c r="B29" i="1"/>
  <c r="C29" i="1"/>
</calcChain>
</file>

<file path=xl/sharedStrings.xml><?xml version="1.0" encoding="utf-8"?>
<sst xmlns="http://schemas.openxmlformats.org/spreadsheetml/2006/main" count="28" uniqueCount="26">
  <si>
    <t>Kørte km årligt</t>
  </si>
  <si>
    <t>Hvor mange km kan et dæk køre</t>
  </si>
  <si>
    <t>Ladeaftale abonnement pr. måned</t>
  </si>
  <si>
    <t>En ny elbil er</t>
  </si>
  <si>
    <t>Nuværende</t>
  </si>
  <si>
    <t>Fossildrevet bil↓</t>
  </si>
  <si>
    <t>Ny</t>
  </si>
  <si>
    <t>Elbil ↓</t>
  </si>
  <si>
    <t>Fossildrevet bil ↓</t>
  </si>
  <si>
    <t>En ny fossildrevet bil er</t>
  </si>
  <si>
    <t>Totaludgift, kr. pr. km</t>
  </si>
  <si>
    <t>Totaludgift, kr. pr. år</t>
  </si>
  <si>
    <t>Totaludgift, kr. pr. måned</t>
  </si>
  <si>
    <t>Udgift til afbetaling af billån pr. måned</t>
  </si>
  <si>
    <t>Km pr. liter</t>
  </si>
  <si>
    <t>Brændstof pris pr. liter</t>
  </si>
  <si>
    <t>Totalomkostning til "brændstof" pr. måned</t>
  </si>
  <si>
    <t>Grøn ejerafgift pr. år</t>
  </si>
  <si>
    <t>Omkostning til service pr. år</t>
  </si>
  <si>
    <t>Forsikring pr. år</t>
  </si>
  <si>
    <t>Yderligere vedligehold pr. år</t>
  </si>
  <si>
    <t>Pris pr. dæk</t>
  </si>
  <si>
    <t>Omkostning til dæk pr. år</t>
  </si>
  <si>
    <t>Bilvask, polering, rengøring mm. pr år</t>
  </si>
  <si>
    <t>Yderligere omkostning til EL pr. måned</t>
  </si>
  <si>
    <t>version 1,02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</si>
</sst>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24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4" fontId="6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4" fontId="7" fillId="0" borderId="0" xfId="0" applyNumberFormat="1" applyFont="1" applyProtection="1">
      <protection hidden="1"/>
    </xf>
    <xf numFmtId="3" fontId="4" fillId="3" borderId="2" xfId="0" applyNumberFormat="1" applyFont="1" applyFill="1" applyBorder="1" applyProtection="1">
      <protection hidden="1"/>
    </xf>
    <xf numFmtId="3" fontId="4" fillId="3" borderId="3" xfId="0" applyNumberFormat="1" applyFont="1" applyFill="1" applyBorder="1" applyProtection="1">
      <protection hidden="1"/>
    </xf>
    <xf numFmtId="3" fontId="8" fillId="3" borderId="1" xfId="1" applyNumberFormat="1" applyFill="1" applyProtection="1">
      <protection hidden="1"/>
    </xf>
    <xf numFmtId="4" fontId="0" fillId="0" borderId="0" xfId="0" applyNumberFormat="1" applyProtection="1">
      <protection hidden="1"/>
    </xf>
    <xf numFmtId="3" fontId="7" fillId="3" borderId="2" xfId="0" applyNumberFormat="1" applyFont="1" applyFill="1" applyBorder="1" applyProtection="1">
      <protection hidden="1"/>
    </xf>
    <xf numFmtId="4" fontId="8" fillId="2" borderId="1" xfId="1" applyNumberFormat="1" applyProtection="1">
      <protection locked="0"/>
    </xf>
    <xf numFmtId="3" fontId="8" fillId="2" borderId="1" xfId="1" applyNumberFormat="1" applyProtection="1">
      <protection locked="0"/>
    </xf>
    <xf numFmtId="0" fontId="5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9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4" fontId="7" fillId="3" borderId="2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0" fillId="0" borderId="0" xfId="0" applyFont="1" applyAlignment="1" applyProtection="1">
      <alignment horizontal="right"/>
      <protection hidden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1876425</xdr:colOff>
      <xdr:row>2</xdr:row>
      <xdr:rowOff>28575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B3CEC-70A8-D984-562F-7E8BC93F9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17621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4"/>
  <sheetViews>
    <sheetView showGridLines="0" showRowColHeaders="0" tabSelected="1" zoomScaleNormal="100" workbookViewId="0"/>
  </sheetViews>
  <sheetFormatPr defaultColWidth="14.42578125" defaultRowHeight="15" customHeight="1" x14ac:dyDescent="0.25"/>
  <cols>
    <col min="1" max="1" width="40.7109375" style="1" bestFit="1" customWidth="1"/>
    <col min="2" max="2" width="16.85546875" style="1" customWidth="1"/>
    <col min="3" max="3" width="11.140625" style="1" customWidth="1"/>
    <col min="4" max="4" width="16.85546875" style="1" customWidth="1"/>
    <col min="5" max="5" width="1.140625" style="1" customWidth="1"/>
    <col min="6" max="6" width="16.85546875" style="1" customWidth="1"/>
    <col min="7" max="7" width="1.140625" style="1" customWidth="1"/>
    <col min="8" max="8" width="8.7109375" style="1" customWidth="1"/>
    <col min="9" max="10" width="9.140625" style="1" customWidth="1"/>
    <col min="11" max="27" width="8.7109375" style="1" customWidth="1"/>
    <col min="28" max="16384" width="14.42578125" style="1"/>
  </cols>
  <sheetData>
    <row r="1" spans="1:6" ht="15" customHeight="1" x14ac:dyDescent="0.25">
      <c r="A1" s="23" t="s">
        <v>25</v>
      </c>
    </row>
    <row r="2" spans="1:6" ht="15" customHeight="1" x14ac:dyDescent="0.25">
      <c r="B2" s="2" t="s">
        <v>4</v>
      </c>
      <c r="D2" s="2" t="s">
        <v>6</v>
      </c>
      <c r="F2" s="2" t="s">
        <v>6</v>
      </c>
    </row>
    <row r="3" spans="1:6" ht="14.25" customHeight="1" x14ac:dyDescent="0.25">
      <c r="B3" s="2" t="s">
        <v>5</v>
      </c>
      <c r="D3" s="2" t="s">
        <v>8</v>
      </c>
      <c r="F3" s="2" t="s">
        <v>7</v>
      </c>
    </row>
    <row r="4" spans="1:6" ht="14.25" customHeight="1" x14ac:dyDescent="0.25">
      <c r="A4" s="20" t="s">
        <v>13</v>
      </c>
      <c r="B4" s="11"/>
      <c r="D4" s="11">
        <v>3469</v>
      </c>
      <c r="F4" s="11">
        <v>4625</v>
      </c>
    </row>
    <row r="5" spans="1:6" ht="14.25" customHeight="1" x14ac:dyDescent="0.25">
      <c r="A5" s="13"/>
      <c r="B5" s="3"/>
      <c r="D5" s="3"/>
      <c r="F5" s="3"/>
    </row>
    <row r="6" spans="1:6" ht="14.25" customHeight="1" x14ac:dyDescent="0.25">
      <c r="A6" s="13" t="s">
        <v>0</v>
      </c>
      <c r="B6" s="12">
        <v>40000</v>
      </c>
      <c r="D6" s="8">
        <f>B6</f>
        <v>40000</v>
      </c>
      <c r="F6" s="8">
        <f>B6</f>
        <v>40000</v>
      </c>
    </row>
    <row r="7" spans="1:6" ht="14.25" customHeight="1" x14ac:dyDescent="0.25">
      <c r="A7" s="20" t="s">
        <v>14</v>
      </c>
      <c r="B7" s="11">
        <v>24</v>
      </c>
      <c r="D7" s="11">
        <v>20</v>
      </c>
      <c r="F7" s="3"/>
    </row>
    <row r="8" spans="1:6" ht="14.25" customHeight="1" x14ac:dyDescent="0.25">
      <c r="A8" s="20" t="s">
        <v>15</v>
      </c>
      <c r="B8" s="11">
        <v>13.75</v>
      </c>
      <c r="D8" s="11">
        <v>14.75</v>
      </c>
      <c r="F8" s="3"/>
    </row>
    <row r="9" spans="1:6" ht="14.25" customHeight="1" x14ac:dyDescent="0.25">
      <c r="A9" s="14" t="s">
        <v>2</v>
      </c>
      <c r="B9" s="5"/>
      <c r="D9" s="5"/>
      <c r="F9" s="11">
        <v>799</v>
      </c>
    </row>
    <row r="10" spans="1:6" ht="14.25" customHeight="1" x14ac:dyDescent="0.25">
      <c r="A10" s="22" t="s">
        <v>24</v>
      </c>
      <c r="B10" s="5"/>
      <c r="D10" s="5"/>
      <c r="F10" s="11"/>
    </row>
    <row r="11" spans="1:6" ht="14.25" customHeight="1" x14ac:dyDescent="0.25">
      <c r="A11" s="18" t="s">
        <v>16</v>
      </c>
      <c r="B11" s="6">
        <f>((B6/B7)*B8)/12</f>
        <v>1909.7222222222224</v>
      </c>
      <c r="C11" s="4"/>
      <c r="D11" s="6">
        <f>((D6/D7)*D8)/12</f>
        <v>2458.3333333333335</v>
      </c>
      <c r="E11" s="4"/>
      <c r="F11" s="7">
        <f>F9+F10</f>
        <v>799</v>
      </c>
    </row>
    <row r="12" spans="1:6" ht="14.25" customHeight="1" x14ac:dyDescent="0.25">
      <c r="A12" s="15"/>
    </row>
    <row r="13" spans="1:6" ht="14.25" customHeight="1" x14ac:dyDescent="0.25">
      <c r="A13" s="20" t="s">
        <v>17</v>
      </c>
      <c r="B13" s="12">
        <f>720*2</f>
        <v>1440</v>
      </c>
      <c r="D13" s="12">
        <f>600*2</f>
        <v>1200</v>
      </c>
      <c r="F13" s="12">
        <f>370*2</f>
        <v>740</v>
      </c>
    </row>
    <row r="14" spans="1:6" ht="14.25" customHeight="1" x14ac:dyDescent="0.25">
      <c r="A14" s="20" t="s">
        <v>18</v>
      </c>
      <c r="B14" s="12">
        <v>10500</v>
      </c>
      <c r="D14" s="12">
        <v>10000</v>
      </c>
      <c r="F14" s="12">
        <v>3000</v>
      </c>
    </row>
    <row r="15" spans="1:6" ht="14.25" customHeight="1" x14ac:dyDescent="0.25">
      <c r="A15" s="20" t="s">
        <v>19</v>
      </c>
      <c r="B15" s="12">
        <v>3571.8</v>
      </c>
      <c r="D15" s="12">
        <f>3571.8+(50*12)</f>
        <v>4171.8</v>
      </c>
      <c r="F15" s="12">
        <f>(7176-350-400)*0.9</f>
        <v>5783.4000000000005</v>
      </c>
    </row>
    <row r="16" spans="1:6" ht="14.25" customHeight="1" x14ac:dyDescent="0.25">
      <c r="A16" s="20" t="s">
        <v>20</v>
      </c>
      <c r="B16" s="12"/>
      <c r="D16" s="12"/>
      <c r="F16" s="12"/>
    </row>
    <row r="17" spans="1:6" ht="14.25" customHeight="1" x14ac:dyDescent="0.25">
      <c r="A17" s="22" t="s">
        <v>23</v>
      </c>
      <c r="B17" s="12"/>
      <c r="D17" s="12"/>
      <c r="F17" s="12"/>
    </row>
    <row r="18" spans="1:6" ht="5.25" customHeight="1" x14ac:dyDescent="0.25">
      <c r="A18" s="15"/>
    </row>
    <row r="19" spans="1:6" ht="14.25" customHeight="1" x14ac:dyDescent="0.25">
      <c r="A19" s="20" t="s">
        <v>21</v>
      </c>
      <c r="B19" s="12">
        <v>1000</v>
      </c>
      <c r="D19" s="12">
        <v>1000</v>
      </c>
      <c r="F19" s="12">
        <v>1500</v>
      </c>
    </row>
    <row r="20" spans="1:6" ht="14.25" customHeight="1" x14ac:dyDescent="0.25">
      <c r="A20" s="16" t="s">
        <v>1</v>
      </c>
      <c r="B20" s="12">
        <v>60000</v>
      </c>
      <c r="D20" s="12">
        <v>60000</v>
      </c>
      <c r="F20" s="12">
        <v>50000</v>
      </c>
    </row>
    <row r="21" spans="1:6" ht="14.25" customHeight="1" x14ac:dyDescent="0.25">
      <c r="A21" s="18" t="s">
        <v>22</v>
      </c>
      <c r="B21" s="8">
        <f>(((B6/B20)*B19)*4)</f>
        <v>2666.6666666666665</v>
      </c>
      <c r="D21" s="8">
        <f>(((D6/D20)*D19)*4)</f>
        <v>2666.6666666666665</v>
      </c>
      <c r="F21" s="8">
        <f>(((F6/F20)*F19)*4)</f>
        <v>4800</v>
      </c>
    </row>
    <row r="22" spans="1:6" ht="14.25" customHeight="1" x14ac:dyDescent="0.25">
      <c r="A22" s="13"/>
      <c r="B22" s="9"/>
      <c r="D22" s="9"/>
      <c r="F22" s="9"/>
    </row>
    <row r="23" spans="1:6" ht="14.25" customHeight="1" x14ac:dyDescent="0.25">
      <c r="A23" s="17" t="s">
        <v>10</v>
      </c>
      <c r="B23" s="21">
        <f>B24/B6</f>
        <v>1.0273783333333335</v>
      </c>
      <c r="D23" s="21">
        <f>D24/D6</f>
        <v>2.2291616666666667</v>
      </c>
      <c r="F23" s="21">
        <f>F24/F6</f>
        <v>1.9852849999999997</v>
      </c>
    </row>
    <row r="24" spans="1:6" ht="14.25" customHeight="1" x14ac:dyDescent="0.25">
      <c r="A24" s="17" t="s">
        <v>11</v>
      </c>
      <c r="B24" s="10">
        <f>((B4+B11)*12)+B13+B16+B17+B14+B15+B21</f>
        <v>41095.133333333339</v>
      </c>
      <c r="D24" s="10">
        <f>((D4+D11)*12)+D13+D16+D17+D14+D15+D21</f>
        <v>89166.466666666674</v>
      </c>
      <c r="F24" s="10">
        <f>((F4+F11)*12)+F13+F16+F17+F14+F15+F21</f>
        <v>79411.399999999994</v>
      </c>
    </row>
    <row r="25" spans="1:6" ht="14.25" customHeight="1" x14ac:dyDescent="0.25">
      <c r="A25" s="17" t="s">
        <v>12</v>
      </c>
      <c r="B25" s="10">
        <f>B24/12</f>
        <v>3424.5944444444449</v>
      </c>
      <c r="D25" s="10">
        <f>D24/12</f>
        <v>7430.5388888888892</v>
      </c>
      <c r="F25" s="10">
        <f>F24/12</f>
        <v>6617.6166666666659</v>
      </c>
    </row>
    <row r="26" spans="1:6" ht="14.25" customHeight="1" x14ac:dyDescent="0.25">
      <c r="A26" s="13"/>
      <c r="B26" s="9"/>
      <c r="D26" s="9"/>
      <c r="F26" s="9"/>
    </row>
    <row r="27" spans="1:6" ht="14.25" customHeight="1" x14ac:dyDescent="0.25">
      <c r="A27" s="19" t="s">
        <v>9</v>
      </c>
      <c r="B27" s="10">
        <f>ABS(D25-B25)</f>
        <v>4005.9444444444443</v>
      </c>
      <c r="C27" s="1" t="str">
        <f>" kroner "&amp;IF(D25&gt;B25,"dyrere","billigere")&amp;" pr måned end nuværerende bil"</f>
        <v xml:space="preserve"> kroner dyrere pr måned end nuværerende bil</v>
      </c>
    </row>
    <row r="28" spans="1:6" ht="14.25" customHeight="1" x14ac:dyDescent="0.25">
      <c r="A28" s="19" t="s">
        <v>3</v>
      </c>
      <c r="B28" s="10">
        <f>ABS(F25-B25)</f>
        <v>3193.022222222221</v>
      </c>
      <c r="C28" s="1" t="str">
        <f>" kroner "&amp;IF(F25&gt;B25,"dyrere","billigere")&amp;" pr måned end nuværende bil"</f>
        <v xml:space="preserve"> kroner dyrere pr måned end nuværende bil</v>
      </c>
    </row>
    <row r="29" spans="1:6" ht="14.25" customHeight="1" x14ac:dyDescent="0.25">
      <c r="A29" s="19" t="s">
        <v>3</v>
      </c>
      <c r="B29" s="10">
        <f>ABS(F25-D25)</f>
        <v>812.92222222222335</v>
      </c>
      <c r="C29" s="1" t="str">
        <f>" kroner "&amp;IF(F25&gt;D25,"dyrere","billigere")&amp;" pr måned end ny fossildrevet bil"</f>
        <v xml:space="preserve"> kroner billigere pr måned end ny fossildrevet bil</v>
      </c>
    </row>
    <row r="30" spans="1:6" ht="6.7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</sheetData>
  <sheetProtection algorithmName="SHA-512" hashValue="xdBlCSG/CsJFgxKCLEQikHX++JOZjyzN1TkwG770fqYEvq16YjpQfiZKPUg8O7LTK1BZ3hrn1m8ZHOKM9y4j/A==" saltValue="E3I4PHRlMbLTEoHM1YA8hw==" spinCount="100000" sheet="1" objects="1" scenarios="1"/>
  <printOptions horizontalCentered="1"/>
  <pageMargins left="0.70866141732283472" right="0.70866141732283472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Elbil vs fossilbil</vt:lpstr>
      <vt:lpstr>'Elbil vs fossilbil'!Udskriftsområde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T. Mortensen</dc:creator>
  <cp:lastModifiedBy>Allan Thustrup Mortensen</cp:lastModifiedBy>
  <cp:lastPrinted>2023-08-15T07:50:47Z</cp:lastPrinted>
  <dcterms:created xsi:type="dcterms:W3CDTF">2023-07-27T15:27:40Z</dcterms:created>
  <dcterms:modified xsi:type="dcterms:W3CDTF">2023-10-06T09:30:40Z</dcterms:modified>
</cp:coreProperties>
</file>